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2"/>
  </bookViews>
  <sheets>
    <sheet name="прил 1" sheetId="1" r:id="rId1"/>
    <sheet name="приложение 2" sheetId="2" r:id="rId2"/>
    <sheet name="прил 3" sheetId="3" r:id="rId3"/>
    <sheet name="прил4 в" sheetId="4" r:id="rId4"/>
    <sheet name="прил.7" sheetId="5" r:id="rId5"/>
  </sheets>
  <externalReferences>
    <externalReference r:id="rId8"/>
    <externalReference r:id="rId9"/>
    <externalReference r:id="rId10"/>
  </externalReferences>
  <definedNames>
    <definedName name="_GoBack" localSheetId="4">'прил.7'!$B$11</definedName>
    <definedName name="_xlnm.Print_Area" localSheetId="0">'прил 1'!$A$1:$E$35</definedName>
    <definedName name="_xlnm.Print_Area" localSheetId="2">'прил 3'!$A$1:$E$17</definedName>
    <definedName name="_xlnm.Print_Area" localSheetId="4">'прил.7'!$A$1:$E$13</definedName>
    <definedName name="_xlnm.Print_Area" localSheetId="3">'прил4 в'!$A$1:$E$18</definedName>
    <definedName name="_xlnm.Print_Area" localSheetId="1">'приложение 2'!$A$1:$E$78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<sst xmlns="http://schemas.openxmlformats.org/spreadsheetml/2006/main" count="272" uniqueCount="218">
  <si>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</si>
  <si>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</si>
  <si>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</si>
  <si>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</si>
  <si>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</si>
  <si>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</si>
  <si>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</si>
  <si>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</si>
  <si>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</si>
  <si>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</si>
  <si>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</si>
  <si>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</si>
  <si>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</si>
  <si>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</si>
  <si>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</si>
  <si>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</si>
  <si>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</si>
  <si>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</si>
  <si>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</si>
  <si>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</si>
  <si>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</si>
  <si>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</si>
  <si>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</si>
  <si>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</si>
  <si>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</si>
  <si>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</si>
  <si>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</si>
  <si>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</si>
  <si>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</si>
  <si>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</si>
  <si>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</si>
  <si>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</si>
  <si>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</si>
  <si>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</si>
  <si>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</si>
  <si>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</si>
  <si>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</si>
  <si>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</si>
  <si>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</si>
  <si>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</si>
  <si>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</si>
  <si>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</si>
  <si>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</si>
  <si>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</si>
  <si>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</si>
  <si>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</si>
  <si>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</si>
  <si>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</si>
  <si>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</si>
  <si>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</si>
  <si>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</si>
  <si>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</si>
  <si>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</si>
  <si>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</si>
  <si>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</si>
  <si>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</si>
  <si>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</si>
  <si>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</si>
  <si>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</si>
  <si>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</si>
  <si>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</si>
  <si>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</si>
  <si>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</si>
  <si>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</si>
  <si>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</si>
  <si>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</si>
  <si>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</si>
  <si>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</si>
  <si>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</si>
  <si>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</si>
  <si>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</si>
  <si>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</si>
  <si>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</si>
  <si>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</si>
  <si>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</si>
  <si>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</si>
  <si>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</si>
  <si>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</si>
  <si>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</si>
  <si>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</si>
  <si>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</si>
  <si>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</si>
  <si>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</si>
  <si>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</si>
  <si>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</si>
  <si>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</si>
  <si>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</si>
  <si>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</si>
  <si>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</si>
  <si>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</si>
  <si>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</si>
  <si>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</si>
  <si>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</si>
  <si>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</si>
  <si>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</si>
  <si>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</si>
  <si>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</si>
  <si>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</si>
  <si>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</si>
  <si>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</si>
  <si>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</si>
  <si>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</si>
  <si>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</si>
  <si>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</si>
  <si>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</si>
  <si>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</si>
  <si>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</si>
  <si>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</si>
  <si>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</si>
  <si>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</si>
  <si>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</si>
  <si>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</si>
  <si>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</si>
  <si>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</si>
  <si>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</si>
  <si>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</si>
  <si>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</si>
  <si>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</si>
  <si>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</si>
  <si>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</si>
  <si>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</si>
  <si>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</si>
  <si>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</si>
  <si>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</si>
  <si>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</si>
  <si>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</si>
  <si>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</si>
  <si>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</si>
  <si>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</si>
  <si>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</si>
  <si>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</si>
  <si>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</si>
  <si>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</si>
  <si>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</si>
  <si>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</si>
  <si>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</si>
  <si>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</si>
  <si>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</si>
  <si>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</si>
  <si>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</si>
  <si>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</si>
  <si>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</si>
  <si>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</si>
  <si>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</si>
  <si>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</si>
  <si>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</si>
  <si>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</si>
  <si>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</si>
  <si>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</si>
  <si>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</si>
  <si>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</si>
  <si>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</si>
  <si>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</si>
  <si>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</si>
  <si>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</si>
  <si>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</si>
  <si>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</si>
  <si>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</si>
  <si>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</si>
  <si>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</si>
  <si>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указыаются по годам на период действия тарифов</t>
  </si>
  <si>
    <t xml:space="preserve">Факт </t>
  </si>
  <si>
    <t xml:space="preserve">План </t>
  </si>
  <si>
    <t>Коэффициент использования установленной мощности</t>
  </si>
  <si>
    <t>0%- не ставить, если траспортировка, данный показатель убирать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</si>
  <si>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</si>
  <si>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</si>
  <si>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</si>
  <si>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</si>
  <si>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</si>
  <si>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</si>
  <si>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</si>
  <si>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</si>
  <si>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</si>
  <si>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</si>
  <si>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</si>
  <si>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</si>
  <si>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</si>
  <si>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</si>
  <si>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</si>
  <si>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Прочие потребители  (тарифы указываются без НДС)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</si>
  <si>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</si>
  <si>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</si>
  <si>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</si>
  <si>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</si>
  <si>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Приложение № 4 к экспертному заключению по делу № 268-13в</t>
  </si>
  <si>
    <t>Приложение № 2                                               к экспертному заключению по делу № 268-13в</t>
  </si>
  <si>
    <t>Население*(тарифы указываются с НДС)</t>
  </si>
  <si>
    <t>Примечание: населению услуги по техническому водоснабжению не оказываются</t>
  </si>
  <si>
    <t>Нормативная прибыль</t>
  </si>
  <si>
    <t>Тарифы на техническую воду</t>
  </si>
  <si>
    <t>для потребителей открытого акционерного общества "РУСАЛ Красноярск" (г. Красноярск, ИНН 2465000141)</t>
  </si>
  <si>
    <t xml:space="preserve">Расходы, учтенные и неучтенные при расчете тарифа на техническую воду   </t>
  </si>
  <si>
    <t>открытого акционерного общества "РУСАЛ Красноярск"  (г. Красноярск, ИНН 2465000141)</t>
  </si>
  <si>
    <t>Техническая вода</t>
  </si>
  <si>
    <t>открытого акционерного общества "РУСАЛ Красноярск"                                                 (г. Красноярск, ИНН 2465000141)</t>
  </si>
  <si>
    <t>Приложение № 1                                        к экспертному заключению по делу                              № 268-13в</t>
  </si>
  <si>
    <t>Приложение № 7                                   к экспертному заключению по делу № 268-13в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</si>
  <si>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</si>
  <si>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</si>
  <si>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</si>
  <si>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</si>
  <si>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</si>
  <si>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</si>
  <si>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</si>
  <si>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</si>
  <si>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</si>
  <si>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</si>
  <si>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</si>
  <si>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</si>
  <si>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</si>
  <si>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</si>
  <si>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</si>
  <si>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</si>
  <si>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</si>
  <si>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Приложение № 3 к экспертному заключению по делу № 268-13в</t>
  </si>
  <si>
    <t>Холодное водоснабжение (техническая вода)</t>
  </si>
  <si>
    <t>открытого акционерного общества "РУСАЛ Красноярск"                                         (г. Красноярск, ИНН 2465000141)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</si>
</sst>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2" fillId="0" borderId="0" xfId="59" applyFont="1" applyAlignment="1">
      <alignment vertical="center" wrapText="1"/>
      <protection/>
    </xf>
    <xf numFmtId="0" fontId="23" fillId="0" borderId="0" xfId="59" applyFont="1" applyAlignment="1">
      <alignment vertical="center" wrapText="1"/>
      <protection/>
    </xf>
    <xf numFmtId="0" fontId="24" fillId="0" borderId="0" xfId="59" applyFont="1" applyAlignment="1">
      <alignment vertical="center" wrapText="1"/>
      <protection/>
    </xf>
    <xf numFmtId="0" fontId="25" fillId="0" borderId="0" xfId="59" applyFont="1" applyAlignment="1">
      <alignment/>
      <protection/>
    </xf>
    <xf numFmtId="0" fontId="25" fillId="0" borderId="0" xfId="59" applyFont="1" applyAlignment="1">
      <alignment horizontal="right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2" fontId="23" fillId="0" borderId="10" xfId="59" applyNumberFormat="1" applyFont="1" applyBorder="1" applyAlignment="1">
      <alignment horizontal="left" vertical="center" wrapText="1"/>
      <protection/>
    </xf>
    <xf numFmtId="0" fontId="23" fillId="0" borderId="10" xfId="59" applyFont="1" applyFill="1" applyBorder="1" applyAlignment="1">
      <alignment vertical="center" wrapText="1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left" wrapText="1"/>
      <protection/>
    </xf>
    <xf numFmtId="0" fontId="23" fillId="0" borderId="10" xfId="60" applyFont="1" applyBorder="1" applyAlignment="1">
      <alignment wrapText="1"/>
      <protection/>
    </xf>
    <xf numFmtId="0" fontId="23" fillId="0" borderId="10" xfId="60" applyFont="1" applyBorder="1" applyAlignment="1">
      <alignment horizontal="center" wrapText="1"/>
      <protection/>
    </xf>
    <xf numFmtId="0" fontId="23" fillId="0" borderId="0" xfId="61" applyFont="1">
      <alignment/>
      <protection/>
    </xf>
    <xf numFmtId="0" fontId="23" fillId="0" borderId="0" xfId="61" applyFont="1" applyAlignment="1">
      <alignment horizontal="center"/>
      <protection/>
    </xf>
    <xf numFmtId="0" fontId="22" fillId="0" borderId="0" xfId="61" applyFont="1">
      <alignment/>
      <protection/>
    </xf>
    <xf numFmtId="0" fontId="22" fillId="0" borderId="0" xfId="61" applyFont="1" applyAlignment="1">
      <alignment horizontal="center"/>
      <protection/>
    </xf>
    <xf numFmtId="0" fontId="23" fillId="0" borderId="0" xfId="61" applyFont="1" applyAlignment="1">
      <alignment horizontal="center" wrapText="1"/>
      <protection/>
    </xf>
    <xf numFmtId="0" fontId="23" fillId="0" borderId="0" xfId="61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8" applyAlignment="1">
      <alignment wrapText="1"/>
      <protection/>
    </xf>
    <xf numFmtId="0" fontId="22" fillId="0" borderId="0" xfId="58" applyFont="1" applyAlignment="1">
      <alignment wrapText="1"/>
      <protection/>
    </xf>
    <xf numFmtId="0" fontId="28" fillId="0" borderId="0" xfId="58" applyFont="1" applyAlignment="1">
      <alignment wrapText="1"/>
      <protection/>
    </xf>
    <xf numFmtId="0" fontId="22" fillId="0" borderId="0" xfId="58" applyFont="1" applyAlignment="1">
      <alignment horizontal="right" wrapText="1"/>
      <protection/>
    </xf>
    <xf numFmtId="0" fontId="29" fillId="0" borderId="0" xfId="58" applyFont="1" applyAlignment="1">
      <alignment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3" fillId="0" borderId="10" xfId="58" applyFont="1" applyBorder="1" applyAlignment="1">
      <alignment vertical="center" wrapText="1"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wrapText="1"/>
      <protection/>
    </xf>
    <xf numFmtId="0" fontId="22" fillId="0" borderId="0" xfId="59" applyFont="1" applyAlignment="1">
      <alignment horizontal="left" vertical="center" wrapText="1"/>
      <protection/>
    </xf>
    <xf numFmtId="0" fontId="22" fillId="0" borderId="0" xfId="61" applyFont="1" applyFill="1" applyAlignment="1">
      <alignment/>
      <protection/>
    </xf>
    <xf numFmtId="0" fontId="22" fillId="0" borderId="0" xfId="61" applyFont="1" applyFill="1" applyAlignment="1">
      <alignment horizontal="center"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2" fillId="0" borderId="10" xfId="58" applyFont="1" applyBorder="1" applyAlignment="1">
      <alignment horizontal="center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32" fillId="0" borderId="10" xfId="53" applyNumberFormat="1" applyFont="1" applyBorder="1" applyAlignment="1">
      <alignment horizontal="center" vertical="center" wrapText="1"/>
      <protection/>
    </xf>
    <xf numFmtId="2" fontId="32" fillId="0" borderId="11" xfId="53" applyNumberFormat="1" applyFont="1" applyBorder="1" applyAlignment="1">
      <alignment horizontal="center"/>
      <protection/>
    </xf>
    <xf numFmtId="2" fontId="32" fillId="0" borderId="10" xfId="53" applyNumberFormat="1" applyFont="1" applyFill="1" applyBorder="1" applyAlignment="1">
      <alignment horizontal="center" vertical="center" wrapText="1"/>
      <protection/>
    </xf>
    <xf numFmtId="2" fontId="33" fillId="0" borderId="10" xfId="53" applyNumberFormat="1" applyFont="1" applyBorder="1" applyAlignment="1">
      <alignment horizontal="center" vertical="center" wrapText="1"/>
      <protection/>
    </xf>
    <xf numFmtId="0" fontId="32" fillId="0" borderId="10" xfId="59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2" fontId="26" fillId="0" borderId="10" xfId="59" applyNumberFormat="1" applyFont="1" applyFill="1" applyBorder="1" applyAlignment="1">
      <alignment horizontal="center" vertical="center" wrapText="1"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2" fontId="26" fillId="0" borderId="11" xfId="53" applyNumberFormat="1" applyFont="1" applyBorder="1" applyAlignment="1">
      <alignment horizontal="center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1" xfId="53" applyNumberFormat="1" applyFont="1" applyBorder="1" applyAlignment="1">
      <alignment horizontal="center" vertical="center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59" applyFont="1" applyAlignment="1">
      <alignment horizontal="left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5" fillId="0" borderId="0" xfId="59" applyFont="1" applyAlignment="1">
      <alignment horizontal="center" wrapText="1"/>
      <protection/>
    </xf>
    <xf numFmtId="0" fontId="23" fillId="0" borderId="13" xfId="59" applyFont="1" applyBorder="1" applyAlignment="1">
      <alignment horizontal="center" vertical="center" wrapText="1"/>
      <protection/>
    </xf>
    <xf numFmtId="0" fontId="23" fillId="0" borderId="14" xfId="59" applyFont="1" applyBorder="1" applyAlignment="1">
      <alignment horizontal="center" vertical="center" wrapText="1"/>
      <protection/>
    </xf>
    <xf numFmtId="0" fontId="23" fillId="0" borderId="11" xfId="59" applyFont="1" applyBorder="1" applyAlignment="1">
      <alignment horizontal="center" vertical="center" wrapText="1"/>
      <protection/>
    </xf>
    <xf numFmtId="0" fontId="23" fillId="0" borderId="12" xfId="59" applyFont="1" applyBorder="1" applyAlignment="1">
      <alignment horizontal="center" vertical="center" wrapText="1"/>
      <protection/>
    </xf>
    <xf numFmtId="0" fontId="23" fillId="0" borderId="15" xfId="59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2" fillId="0" borderId="0" xfId="58" applyFont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2" fillId="0" borderId="16" xfId="58" applyFont="1" applyBorder="1" applyAlignment="1">
      <alignment horizontal="left" vertical="center" wrapText="1"/>
      <protection/>
    </xf>
    <xf numFmtId="0" fontId="22" fillId="0" borderId="0" xfId="58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31" fillId="0" borderId="0" xfId="57" applyFont="1">
      <alignment/>
      <protection/>
    </xf>
    <xf numFmtId="0" fontId="7" fillId="0" borderId="0" xfId="57">
      <alignment/>
      <protection/>
    </xf>
    <xf numFmtId="0" fontId="22" fillId="0" borderId="0" xfId="57" applyFont="1" applyAlignment="1">
      <alignment/>
      <protection/>
    </xf>
    <xf numFmtId="0" fontId="22" fillId="0" borderId="0" xfId="57" applyFont="1" applyAlignment="1">
      <alignment horizontal="center" wrapText="1"/>
      <protection/>
    </xf>
    <xf numFmtId="0" fontId="22" fillId="0" borderId="0" xfId="57" applyFont="1">
      <alignment/>
      <protection/>
    </xf>
    <xf numFmtId="0" fontId="28" fillId="0" borderId="0" xfId="57" applyFont="1">
      <alignment/>
      <protection/>
    </xf>
    <xf numFmtId="0" fontId="24" fillId="0" borderId="0" xfId="57" applyFont="1" applyAlignment="1">
      <alignment vertical="center" wrapText="1"/>
      <protection/>
    </xf>
    <xf numFmtId="0" fontId="25" fillId="0" borderId="0" xfId="57" applyFont="1" applyAlignment="1">
      <alignment/>
      <protection/>
    </xf>
    <xf numFmtId="0" fontId="25" fillId="0" borderId="17" xfId="57" applyFont="1" applyBorder="1" applyAlignment="1">
      <alignment horizontal="center"/>
      <protection/>
    </xf>
    <xf numFmtId="0" fontId="23" fillId="0" borderId="13" xfId="57" applyFont="1" applyBorder="1" applyAlignment="1">
      <alignment horizontal="center" vertical="center" wrapText="1"/>
      <protection/>
    </xf>
    <xf numFmtId="0" fontId="23" fillId="0" borderId="12" xfId="57" applyFont="1" applyBorder="1" applyAlignment="1">
      <alignment horizontal="center" vertical="center" wrapText="1"/>
      <protection/>
    </xf>
    <xf numFmtId="0" fontId="23" fillId="0" borderId="18" xfId="57" applyFont="1" applyBorder="1" applyAlignment="1">
      <alignment horizontal="center" vertical="center" wrapText="1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3" fillId="0" borderId="13" xfId="57" applyFont="1" applyBorder="1" applyAlignment="1">
      <alignment horizontal="center" vertical="center" wrapText="1"/>
      <protection/>
    </xf>
    <xf numFmtId="0" fontId="7" fillId="0" borderId="0" xfId="57" applyAlignment="1">
      <alignment horizontal="center" vertical="center"/>
      <protection/>
    </xf>
    <xf numFmtId="0" fontId="26" fillId="0" borderId="10" xfId="57" applyFont="1" applyBorder="1" applyAlignment="1">
      <alignment horizontal="left" vertical="center" wrapText="1"/>
      <protection/>
    </xf>
    <xf numFmtId="2" fontId="23" fillId="0" borderId="10" xfId="57" applyNumberFormat="1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 applyProtection="1">
      <alignment vertical="center" wrapText="1"/>
      <protection/>
    </xf>
    <xf numFmtId="0" fontId="23" fillId="0" borderId="10" xfId="57" applyFont="1" applyBorder="1" applyAlignment="1">
      <alignment wrapText="1"/>
      <protection/>
    </xf>
    <xf numFmtId="0" fontId="23" fillId="0" borderId="12" xfId="57" applyFont="1" applyBorder="1" applyAlignment="1">
      <alignment horizontal="left" vertical="center" wrapText="1"/>
      <protection/>
    </xf>
    <xf numFmtId="0" fontId="23" fillId="0" borderId="18" xfId="57" applyFont="1" applyBorder="1" applyAlignment="1">
      <alignment horizontal="left" vertical="center" wrapText="1"/>
      <protection/>
    </xf>
    <xf numFmtId="0" fontId="23" fillId="0" borderId="15" xfId="57" applyFont="1" applyBorder="1" applyAlignment="1">
      <alignment horizontal="lef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приложения" xfId="59"/>
    <cellStyle name="Обычный_Экспертное заключение ОАО Красноярская ТЭЦ-1 Водоотведение (приложения 1-7)" xfId="60"/>
    <cellStyle name="Обычный_Экспертное заключение ООО Типтур Водоотведение (приложения 1-7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103;%20&#1054;&#1040;&#1054;%20&#1050;&#1088;&#1072;&#1089;&#1084;&#1072;&#10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 вода"/>
      <sheetName val="прил 1 стоки"/>
      <sheetName val="прил 2 вода"/>
      <sheetName val="прил 2 стоки"/>
      <sheetName val="прил 3"/>
      <sheetName val="прил4 вода"/>
      <sheetName val="прил4 стоки"/>
      <sheetName val="пр 5"/>
      <sheetName val="прил 6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="60" zoomScalePageLayoutView="0" workbookViewId="0" topLeftCell="A1">
      <selection activeCell="C3" sqref="C3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70" t="s">
        <v>196</v>
      </c>
      <c r="D2" s="70"/>
      <c r="E2" s="70"/>
    </row>
    <row r="3" spans="1:5" ht="10.5" customHeight="1">
      <c r="A3" s="1"/>
      <c r="B3" s="1"/>
      <c r="C3" s="43"/>
      <c r="D3" s="43"/>
      <c r="E3" s="43"/>
    </row>
    <row r="4" spans="1:6" ht="20.25" customHeight="1">
      <c r="A4" s="71" t="s">
        <v>0</v>
      </c>
      <c r="B4" s="71"/>
      <c r="C4" s="71"/>
      <c r="D4" s="71"/>
      <c r="E4" s="71"/>
      <c r="F4" s="3" t="s">
        <v>184</v>
      </c>
    </row>
    <row r="5" spans="1:8" ht="38.25" customHeight="1">
      <c r="A5" s="72" t="s">
        <v>195</v>
      </c>
      <c r="B5" s="72"/>
      <c r="C5" s="72"/>
      <c r="D5" s="72"/>
      <c r="E5" s="72"/>
      <c r="F5" s="4"/>
      <c r="G5" s="4"/>
      <c r="H5" s="4"/>
    </row>
    <row r="6" ht="18.75">
      <c r="C6" s="5"/>
    </row>
    <row r="7" spans="1:5" ht="15" customHeight="1">
      <c r="A7" s="73" t="s">
        <v>2</v>
      </c>
      <c r="B7" s="73" t="s">
        <v>3</v>
      </c>
      <c r="C7" s="73" t="s">
        <v>4</v>
      </c>
      <c r="D7" s="76" t="s">
        <v>5</v>
      </c>
      <c r="E7" s="77"/>
    </row>
    <row r="8" spans="1:5" ht="18" customHeight="1">
      <c r="A8" s="74"/>
      <c r="B8" s="74"/>
      <c r="C8" s="74"/>
      <c r="D8" s="73" t="s">
        <v>6</v>
      </c>
      <c r="E8" s="73" t="s">
        <v>7</v>
      </c>
    </row>
    <row r="9" spans="1:5" ht="18" customHeight="1">
      <c r="A9" s="75"/>
      <c r="B9" s="75"/>
      <c r="C9" s="75"/>
      <c r="D9" s="75"/>
      <c r="E9" s="75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6" t="s">
        <v>194</v>
      </c>
      <c r="C11" s="6"/>
      <c r="D11" s="6"/>
      <c r="E11" s="6"/>
    </row>
    <row r="12" spans="1:5" ht="31.5">
      <c r="A12" s="7">
        <v>1</v>
      </c>
      <c r="B12" s="7" t="s">
        <v>8</v>
      </c>
      <c r="C12" s="6" t="s">
        <v>9</v>
      </c>
      <c r="D12" s="56">
        <v>33.7</v>
      </c>
      <c r="E12" s="56">
        <f>0.056+13.527+0.272+0.038+15.677</f>
        <v>29.57</v>
      </c>
    </row>
    <row r="13" spans="1:5" ht="47.25">
      <c r="A13" s="7">
        <v>2</v>
      </c>
      <c r="B13" s="7" t="s">
        <v>10</v>
      </c>
      <c r="C13" s="6" t="s">
        <v>11</v>
      </c>
      <c r="D13" s="56">
        <v>0</v>
      </c>
      <c r="E13" s="56">
        <v>0</v>
      </c>
    </row>
    <row r="14" spans="1:5" ht="31.5">
      <c r="A14" s="7">
        <v>3</v>
      </c>
      <c r="B14" s="7" t="s">
        <v>12</v>
      </c>
      <c r="C14" s="6" t="s">
        <v>11</v>
      </c>
      <c r="D14" s="56">
        <v>1</v>
      </c>
      <c r="E14" s="56">
        <v>1</v>
      </c>
    </row>
    <row r="15" spans="1:5" ht="47.25">
      <c r="A15" s="7">
        <v>4</v>
      </c>
      <c r="B15" s="7" t="s">
        <v>13</v>
      </c>
      <c r="C15" s="6" t="s">
        <v>11</v>
      </c>
      <c r="D15" s="56">
        <v>0</v>
      </c>
      <c r="E15" s="56">
        <v>0</v>
      </c>
    </row>
    <row r="16" spans="1:5" ht="33" customHeight="1">
      <c r="A16" s="7">
        <v>5</v>
      </c>
      <c r="B16" s="7" t="s">
        <v>14</v>
      </c>
      <c r="C16" s="6" t="s">
        <v>15</v>
      </c>
      <c r="D16" s="56">
        <v>156</v>
      </c>
      <c r="E16" s="56">
        <v>156</v>
      </c>
    </row>
    <row r="17" spans="1:5" ht="22.5" customHeight="1">
      <c r="A17" s="7">
        <v>6</v>
      </c>
      <c r="B17" s="7" t="s">
        <v>16</v>
      </c>
      <c r="C17" s="6" t="s">
        <v>15</v>
      </c>
      <c r="D17" s="56">
        <v>48</v>
      </c>
      <c r="E17" s="56">
        <f>E18/365</f>
        <v>21.794520547945204</v>
      </c>
    </row>
    <row r="18" spans="1:5" ht="15.75">
      <c r="A18" s="7">
        <v>7</v>
      </c>
      <c r="B18" s="7" t="s">
        <v>17</v>
      </c>
      <c r="C18" s="6" t="s">
        <v>18</v>
      </c>
      <c r="D18" s="56">
        <v>7955</v>
      </c>
      <c r="E18" s="56">
        <v>7955</v>
      </c>
    </row>
    <row r="19" spans="1:5" ht="31.5">
      <c r="A19" s="7">
        <v>8</v>
      </c>
      <c r="B19" s="7" t="s">
        <v>19</v>
      </c>
      <c r="C19" s="6" t="s">
        <v>18</v>
      </c>
      <c r="D19" s="56">
        <v>0</v>
      </c>
      <c r="E19" s="56">
        <v>0</v>
      </c>
    </row>
    <row r="20" spans="1:5" ht="31.5">
      <c r="A20" s="7">
        <v>9</v>
      </c>
      <c r="B20" s="8" t="s">
        <v>20</v>
      </c>
      <c r="C20" s="6" t="s">
        <v>18</v>
      </c>
      <c r="D20" s="56">
        <v>7955</v>
      </c>
      <c r="E20" s="56">
        <v>7955</v>
      </c>
    </row>
    <row r="21" spans="1:5" ht="15.75">
      <c r="A21" s="7" t="s">
        <v>21</v>
      </c>
      <c r="B21" s="8" t="s">
        <v>22</v>
      </c>
      <c r="C21" s="6" t="s">
        <v>18</v>
      </c>
      <c r="D21" s="58">
        <v>0</v>
      </c>
      <c r="E21" s="58">
        <v>0</v>
      </c>
    </row>
    <row r="22" spans="1:5" ht="15.75">
      <c r="A22" s="9" t="s">
        <v>23</v>
      </c>
      <c r="B22" s="8" t="s">
        <v>183</v>
      </c>
      <c r="C22" s="6" t="s">
        <v>18</v>
      </c>
      <c r="D22" s="58">
        <v>0</v>
      </c>
      <c r="E22" s="58">
        <v>0</v>
      </c>
    </row>
    <row r="23" spans="1:5" ht="15.75">
      <c r="A23" s="7" t="s">
        <v>24</v>
      </c>
      <c r="B23" s="8" t="s">
        <v>25</v>
      </c>
      <c r="C23" s="6" t="s">
        <v>18</v>
      </c>
      <c r="D23" s="58">
        <v>3251</v>
      </c>
      <c r="E23" s="58">
        <v>3251</v>
      </c>
    </row>
    <row r="24" spans="1:5" ht="15.75">
      <c r="A24" s="7" t="s">
        <v>26</v>
      </c>
      <c r="B24" s="8" t="s">
        <v>27</v>
      </c>
      <c r="C24" s="6" t="s">
        <v>18</v>
      </c>
      <c r="D24" s="58">
        <v>0</v>
      </c>
      <c r="E24" s="58">
        <v>0</v>
      </c>
    </row>
    <row r="25" spans="1:5" ht="15.75">
      <c r="A25" s="7" t="s">
        <v>28</v>
      </c>
      <c r="B25" s="8" t="s">
        <v>183</v>
      </c>
      <c r="C25" s="6" t="s">
        <v>18</v>
      </c>
      <c r="D25" s="58">
        <v>0</v>
      </c>
      <c r="E25" s="58">
        <v>0</v>
      </c>
    </row>
    <row r="26" spans="1:5" ht="15.75">
      <c r="A26" s="7" t="s">
        <v>29</v>
      </c>
      <c r="B26" s="8" t="s">
        <v>30</v>
      </c>
      <c r="C26" s="6" t="s">
        <v>18</v>
      </c>
      <c r="D26" s="58">
        <v>4704</v>
      </c>
      <c r="E26" s="58">
        <v>4704</v>
      </c>
    </row>
    <row r="27" spans="1:5" ht="15.75">
      <c r="A27" s="7" t="s">
        <v>31</v>
      </c>
      <c r="B27" s="8" t="s">
        <v>183</v>
      </c>
      <c r="C27" s="6" t="s">
        <v>18</v>
      </c>
      <c r="D27" s="58">
        <f>D26*0.9994</f>
        <v>4701.1776</v>
      </c>
      <c r="E27" s="58">
        <f>E26*0.9994</f>
        <v>4701.1776</v>
      </c>
    </row>
    <row r="28" spans="1:5" ht="15.75">
      <c r="A28" s="7">
        <v>10</v>
      </c>
      <c r="B28" s="10" t="s">
        <v>32</v>
      </c>
      <c r="C28" s="11" t="s">
        <v>33</v>
      </c>
      <c r="D28" s="57">
        <f>5500</f>
        <v>5500</v>
      </c>
      <c r="E28" s="57">
        <f>D28</f>
        <v>5500</v>
      </c>
    </row>
    <row r="29" spans="1:5" ht="63">
      <c r="A29" s="7">
        <v>11</v>
      </c>
      <c r="B29" s="10" t="s">
        <v>46</v>
      </c>
      <c r="C29" s="11" t="s">
        <v>34</v>
      </c>
      <c r="D29" s="58">
        <f>D28/D18</f>
        <v>0.6913890634820867</v>
      </c>
      <c r="E29" s="58">
        <f>E28/E18</f>
        <v>0.6913890634820867</v>
      </c>
    </row>
    <row r="30" spans="1:5" ht="15" customHeight="1">
      <c r="A30" s="7" t="s">
        <v>35</v>
      </c>
      <c r="B30" s="10" t="s">
        <v>36</v>
      </c>
      <c r="C30" s="11" t="s">
        <v>34</v>
      </c>
      <c r="D30" s="58">
        <f>D28/D18</f>
        <v>0.6913890634820867</v>
      </c>
      <c r="E30" s="58">
        <f>E28/E18</f>
        <v>0.6913890634820867</v>
      </c>
    </row>
    <row r="31" spans="1:5" ht="15.75" customHeight="1">
      <c r="A31" s="7" t="s">
        <v>37</v>
      </c>
      <c r="B31" s="10" t="s">
        <v>38</v>
      </c>
      <c r="C31" s="11" t="s">
        <v>34</v>
      </c>
      <c r="D31" s="58">
        <v>0</v>
      </c>
      <c r="E31" s="58">
        <v>0</v>
      </c>
    </row>
    <row r="32" spans="1:5" ht="31.5">
      <c r="A32" s="7">
        <v>12</v>
      </c>
      <c r="B32" s="10" t="s">
        <v>39</v>
      </c>
      <c r="C32" s="10" t="s">
        <v>40</v>
      </c>
      <c r="D32" s="56">
        <v>0</v>
      </c>
      <c r="E32" s="56">
        <v>0</v>
      </c>
    </row>
    <row r="33" spans="1:5" ht="15.75">
      <c r="A33" s="12">
        <v>13</v>
      </c>
      <c r="B33" s="13" t="s">
        <v>41</v>
      </c>
      <c r="C33" s="14" t="s">
        <v>42</v>
      </c>
      <c r="D33" s="59">
        <v>1.047</v>
      </c>
      <c r="E33" s="57">
        <v>105.6</v>
      </c>
    </row>
    <row r="34" spans="1:5" ht="31.5">
      <c r="A34" s="7">
        <v>14</v>
      </c>
      <c r="B34" s="8" t="s">
        <v>43</v>
      </c>
      <c r="C34" s="8"/>
      <c r="D34" s="55"/>
      <c r="E34" s="55"/>
    </row>
    <row r="35" spans="1:5" ht="15.75">
      <c r="A35" s="8" t="s">
        <v>44</v>
      </c>
      <c r="B35" s="8" t="s">
        <v>45</v>
      </c>
      <c r="C35" s="6" t="s">
        <v>42</v>
      </c>
      <c r="D35" s="57">
        <v>111.3</v>
      </c>
      <c r="E35" s="57">
        <v>107.3</v>
      </c>
    </row>
  </sheetData>
  <sheetProtection/>
  <mergeCells count="9"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view="pageBreakPreview" zoomScale="60" workbookViewId="0" topLeftCell="A2">
      <selection activeCell="A5" sqref="A5:E5"/>
    </sheetView>
  </sheetViews>
  <sheetFormatPr defaultColWidth="9.00390625" defaultRowHeight="12.75"/>
  <cols>
    <col min="1" max="1" width="10.375" style="15" customWidth="1"/>
    <col min="2" max="2" width="37.0039062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72.75" customHeight="1">
      <c r="A2" s="45"/>
      <c r="B2" s="44"/>
      <c r="C2" s="70" t="s">
        <v>186</v>
      </c>
      <c r="D2" s="70"/>
      <c r="E2" s="70"/>
    </row>
    <row r="3" spans="1:4" ht="18.75">
      <c r="A3" s="17"/>
      <c r="B3" s="17"/>
      <c r="C3" s="18"/>
      <c r="D3" s="18"/>
    </row>
    <row r="4" spans="1:5" ht="18.75">
      <c r="A4" s="79" t="s">
        <v>192</v>
      </c>
      <c r="B4" s="79"/>
      <c r="C4" s="79"/>
      <c r="D4" s="79"/>
      <c r="E4" s="79"/>
    </row>
    <row r="5" spans="1:7" ht="42" customHeight="1">
      <c r="A5" s="72" t="s">
        <v>193</v>
      </c>
      <c r="B5" s="72"/>
      <c r="C5" s="72"/>
      <c r="D5" s="72"/>
      <c r="E5" s="72"/>
      <c r="G5" s="3" t="s">
        <v>1</v>
      </c>
    </row>
    <row r="6" spans="1:4" ht="17.25" customHeight="1">
      <c r="A6" s="19"/>
      <c r="B6" s="19"/>
      <c r="C6" s="19"/>
      <c r="D6" s="19"/>
    </row>
    <row r="7" ht="16.5" customHeight="1">
      <c r="E7" s="20" t="s">
        <v>47</v>
      </c>
    </row>
    <row r="8" spans="1:5" ht="17.25" customHeight="1">
      <c r="A8" s="78" t="s">
        <v>2</v>
      </c>
      <c r="B8" s="78" t="s">
        <v>48</v>
      </c>
      <c r="C8" s="78" t="s">
        <v>5</v>
      </c>
      <c r="D8" s="78"/>
      <c r="E8" s="78"/>
    </row>
    <row r="9" spans="1:5" ht="67.5" customHeight="1">
      <c r="A9" s="78"/>
      <c r="B9" s="78"/>
      <c r="C9" s="21" t="s">
        <v>49</v>
      </c>
      <c r="D9" s="21" t="s">
        <v>50</v>
      </c>
      <c r="E9" s="22" t="s">
        <v>51</v>
      </c>
    </row>
    <row r="10" spans="1:5" ht="15.75">
      <c r="A10" s="22">
        <v>1</v>
      </c>
      <c r="B10" s="22">
        <v>2</v>
      </c>
      <c r="C10" s="23">
        <v>3</v>
      </c>
      <c r="D10" s="23">
        <v>4</v>
      </c>
      <c r="E10" s="23">
        <v>5</v>
      </c>
    </row>
    <row r="11" spans="1:5" ht="15.75">
      <c r="A11" s="24">
        <v>1</v>
      </c>
      <c r="B11" s="25" t="s">
        <v>52</v>
      </c>
      <c r="C11" s="64">
        <v>11935.13</v>
      </c>
      <c r="D11" s="64">
        <v>11785.02</v>
      </c>
      <c r="E11" s="64">
        <f>C11-D11</f>
        <v>150.10999999999876</v>
      </c>
    </row>
    <row r="12" spans="1:5" ht="31.5" customHeight="1" hidden="1">
      <c r="A12" s="24" t="s">
        <v>53</v>
      </c>
      <c r="B12" s="25" t="s">
        <v>54</v>
      </c>
      <c r="C12" s="51"/>
      <c r="D12" s="51"/>
      <c r="E12" s="52">
        <f aca="true" t="shared" si="0" ref="E12:E75">C12-D12</f>
        <v>0</v>
      </c>
    </row>
    <row r="13" spans="1:5" ht="31.5" customHeight="1" hidden="1">
      <c r="A13" s="24" t="s">
        <v>55</v>
      </c>
      <c r="B13" s="25" t="str">
        <f>'[2]реагенты'!G13</f>
        <v>Препарат овицидный "Пуролат-Бингси", тыс. руб./кг.</v>
      </c>
      <c r="C13" s="51"/>
      <c r="D13" s="51"/>
      <c r="E13" s="52">
        <f t="shared" si="0"/>
        <v>0</v>
      </c>
    </row>
    <row r="14" spans="1:5" ht="31.5" customHeight="1" hidden="1">
      <c r="A14" s="24" t="s">
        <v>56</v>
      </c>
      <c r="B14" s="25" t="s">
        <v>57</v>
      </c>
      <c r="C14" s="51"/>
      <c r="D14" s="51"/>
      <c r="E14" s="52">
        <f t="shared" si="0"/>
        <v>0</v>
      </c>
    </row>
    <row r="15" spans="1:5" ht="15.75" customHeight="1" hidden="1">
      <c r="A15" s="24" t="s">
        <v>58</v>
      </c>
      <c r="B15" s="25" t="str">
        <f>'[2]реагенты'!G14</f>
        <v>Сульфат алюминия, тыс. руб./кг.</v>
      </c>
      <c r="C15" s="51"/>
      <c r="D15" s="51"/>
      <c r="E15" s="52">
        <f t="shared" si="0"/>
        <v>0</v>
      </c>
    </row>
    <row r="16" spans="1:5" ht="15.75" customHeight="1" hidden="1">
      <c r="A16" s="24" t="s">
        <v>59</v>
      </c>
      <c r="B16" s="25" t="s">
        <v>60</v>
      </c>
      <c r="C16" s="51"/>
      <c r="D16" s="51"/>
      <c r="E16" s="52">
        <f t="shared" si="0"/>
        <v>0</v>
      </c>
    </row>
    <row r="17" spans="1:5" ht="31.5" customHeight="1" hidden="1">
      <c r="A17" s="24" t="s">
        <v>61</v>
      </c>
      <c r="B17" s="25" t="str">
        <f>'[2]реагенты'!G15</f>
        <v>Сода кальцинированная, тыс. руб./кг.</v>
      </c>
      <c r="C17" s="51"/>
      <c r="D17" s="51"/>
      <c r="E17" s="52">
        <f t="shared" si="0"/>
        <v>0</v>
      </c>
    </row>
    <row r="18" spans="1:5" ht="15.75" customHeight="1" hidden="1">
      <c r="A18" s="24" t="s">
        <v>62</v>
      </c>
      <c r="B18" s="25" t="s">
        <v>63</v>
      </c>
      <c r="C18" s="51"/>
      <c r="D18" s="51"/>
      <c r="E18" s="52">
        <f t="shared" si="0"/>
        <v>0</v>
      </c>
    </row>
    <row r="19" spans="1:5" ht="15.75" customHeight="1" hidden="1">
      <c r="A19" s="24" t="s">
        <v>64</v>
      </c>
      <c r="B19" s="25" t="str">
        <f>'[2]реагенты'!G16</f>
        <v>Полиакриламид, тыс. руб./кг.</v>
      </c>
      <c r="C19" s="51"/>
      <c r="D19" s="51"/>
      <c r="E19" s="52">
        <f t="shared" si="0"/>
        <v>0</v>
      </c>
    </row>
    <row r="20" spans="1:5" ht="15.75" customHeight="1" hidden="1">
      <c r="A20" s="24" t="s">
        <v>65</v>
      </c>
      <c r="B20" s="25" t="s">
        <v>66</v>
      </c>
      <c r="C20" s="51"/>
      <c r="D20" s="51"/>
      <c r="E20" s="52">
        <f t="shared" si="0"/>
        <v>0</v>
      </c>
    </row>
    <row r="21" spans="1:5" ht="15.75" customHeight="1" hidden="1">
      <c r="A21" s="24" t="s">
        <v>67</v>
      </c>
      <c r="B21" s="25" t="str">
        <f>'[2]реагенты'!G17</f>
        <v>Гипохлорид натрия, тыс. руб./кг.</v>
      </c>
      <c r="C21" s="51"/>
      <c r="D21" s="51"/>
      <c r="E21" s="52">
        <f t="shared" si="0"/>
        <v>0</v>
      </c>
    </row>
    <row r="22" spans="1:5" ht="15.75" customHeight="1" hidden="1">
      <c r="A22" s="24" t="s">
        <v>68</v>
      </c>
      <c r="B22" s="25" t="s">
        <v>69</v>
      </c>
      <c r="C22" s="51"/>
      <c r="D22" s="51"/>
      <c r="E22" s="52">
        <f t="shared" si="0"/>
        <v>0</v>
      </c>
    </row>
    <row r="23" spans="1:5" ht="31.5" customHeight="1" hidden="1">
      <c r="A23" s="24" t="s">
        <v>70</v>
      </c>
      <c r="B23" s="25" t="s">
        <v>71</v>
      </c>
      <c r="C23" s="51"/>
      <c r="D23" s="51"/>
      <c r="E23" s="52">
        <f t="shared" si="0"/>
        <v>0</v>
      </c>
    </row>
    <row r="24" spans="1:5" ht="15.75" customHeight="1" hidden="1">
      <c r="A24" s="24" t="s">
        <v>72</v>
      </c>
      <c r="B24" s="25" t="s">
        <v>73</v>
      </c>
      <c r="C24" s="51"/>
      <c r="D24" s="51"/>
      <c r="E24" s="52">
        <f t="shared" si="0"/>
        <v>0</v>
      </c>
    </row>
    <row r="25" spans="1:5" ht="31.5" customHeight="1" hidden="1">
      <c r="A25" s="24" t="s">
        <v>74</v>
      </c>
      <c r="B25" s="25" t="s">
        <v>75</v>
      </c>
      <c r="C25" s="51"/>
      <c r="D25" s="51"/>
      <c r="E25" s="52">
        <f t="shared" si="0"/>
        <v>0</v>
      </c>
    </row>
    <row r="26" spans="1:5" ht="15.75" customHeight="1" hidden="1">
      <c r="A26" s="24" t="s">
        <v>76</v>
      </c>
      <c r="B26" s="25" t="s">
        <v>77</v>
      </c>
      <c r="C26" s="51"/>
      <c r="D26" s="51"/>
      <c r="E26" s="52">
        <f t="shared" si="0"/>
        <v>0</v>
      </c>
    </row>
    <row r="27" spans="1:5" ht="15.75" customHeight="1" hidden="1">
      <c r="A27" s="24" t="s">
        <v>78</v>
      </c>
      <c r="B27" s="25" t="s">
        <v>79</v>
      </c>
      <c r="C27" s="51"/>
      <c r="D27" s="51"/>
      <c r="E27" s="52">
        <f t="shared" si="0"/>
        <v>0</v>
      </c>
    </row>
    <row r="28" spans="1:5" ht="15.75" customHeight="1" hidden="1">
      <c r="A28" s="24" t="s">
        <v>80</v>
      </c>
      <c r="B28" s="26" t="s">
        <v>81</v>
      </c>
      <c r="C28" s="51"/>
      <c r="D28" s="51"/>
      <c r="E28" s="52">
        <f t="shared" si="0"/>
        <v>0</v>
      </c>
    </row>
    <row r="29" spans="1:5" ht="15.75" customHeight="1" hidden="1">
      <c r="A29" s="24" t="s">
        <v>82</v>
      </c>
      <c r="B29" s="26" t="s">
        <v>83</v>
      </c>
      <c r="C29" s="51"/>
      <c r="D29" s="51"/>
      <c r="E29" s="52">
        <f t="shared" si="0"/>
        <v>0</v>
      </c>
    </row>
    <row r="30" spans="1:5" ht="31.5" customHeight="1" hidden="1">
      <c r="A30" s="24" t="s">
        <v>84</v>
      </c>
      <c r="B30" s="25" t="s">
        <v>85</v>
      </c>
      <c r="C30" s="53"/>
      <c r="D30" s="53"/>
      <c r="E30" s="52">
        <f t="shared" si="0"/>
        <v>0</v>
      </c>
    </row>
    <row r="31" spans="1:5" ht="47.25" customHeight="1" hidden="1">
      <c r="A31" s="24" t="s">
        <v>86</v>
      </c>
      <c r="B31" s="26" t="s">
        <v>87</v>
      </c>
      <c r="C31" s="53"/>
      <c r="D31" s="53"/>
      <c r="E31" s="52">
        <f t="shared" si="0"/>
        <v>0</v>
      </c>
    </row>
    <row r="32" spans="1:5" ht="31.5" customHeight="1" hidden="1">
      <c r="A32" s="24" t="s">
        <v>88</v>
      </c>
      <c r="B32" s="25" t="s">
        <v>85</v>
      </c>
      <c r="C32" s="53"/>
      <c r="D32" s="53"/>
      <c r="E32" s="52">
        <f t="shared" si="0"/>
        <v>0</v>
      </c>
    </row>
    <row r="33" spans="1:5" ht="47.25" customHeight="1" hidden="1">
      <c r="A33" s="24" t="s">
        <v>89</v>
      </c>
      <c r="B33" s="26" t="s">
        <v>90</v>
      </c>
      <c r="C33" s="53"/>
      <c r="D33" s="53"/>
      <c r="E33" s="52">
        <f t="shared" si="0"/>
        <v>0</v>
      </c>
    </row>
    <row r="34" spans="1:5" ht="15.75" customHeight="1" hidden="1">
      <c r="A34" s="24" t="s">
        <v>91</v>
      </c>
      <c r="B34" s="26" t="s">
        <v>92</v>
      </c>
      <c r="C34" s="51"/>
      <c r="D34" s="51"/>
      <c r="E34" s="52">
        <f t="shared" si="0"/>
        <v>0</v>
      </c>
    </row>
    <row r="35" spans="1:5" ht="47.25" customHeight="1" hidden="1">
      <c r="A35" s="24" t="s">
        <v>93</v>
      </c>
      <c r="B35" s="25" t="s">
        <v>94</v>
      </c>
      <c r="C35" s="51"/>
      <c r="D35" s="51"/>
      <c r="E35" s="52">
        <f t="shared" si="0"/>
        <v>0</v>
      </c>
    </row>
    <row r="36" spans="1:5" ht="31.5" customHeight="1" hidden="1">
      <c r="A36" s="24" t="s">
        <v>95</v>
      </c>
      <c r="B36" s="25" t="s">
        <v>96</v>
      </c>
      <c r="C36" s="51"/>
      <c r="D36" s="51"/>
      <c r="E36" s="52">
        <f t="shared" si="0"/>
        <v>0</v>
      </c>
    </row>
    <row r="37" spans="1:5" ht="15.75" customHeight="1" hidden="1">
      <c r="A37" s="27" t="s">
        <v>97</v>
      </c>
      <c r="B37" s="28" t="s">
        <v>98</v>
      </c>
      <c r="C37" s="54"/>
      <c r="D37" s="54"/>
      <c r="E37" s="52">
        <f t="shared" si="0"/>
        <v>0</v>
      </c>
    </row>
    <row r="38" spans="1:5" ht="31.5" customHeight="1" hidden="1">
      <c r="A38" s="27" t="s">
        <v>99</v>
      </c>
      <c r="B38" s="28" t="s">
        <v>100</v>
      </c>
      <c r="C38" s="54"/>
      <c r="D38" s="54"/>
      <c r="E38" s="52">
        <f t="shared" si="0"/>
        <v>0</v>
      </c>
    </row>
    <row r="39" spans="1:5" ht="31.5" customHeight="1" hidden="1">
      <c r="A39" s="27" t="s">
        <v>101</v>
      </c>
      <c r="B39" s="28" t="s">
        <v>102</v>
      </c>
      <c r="C39" s="54"/>
      <c r="D39" s="54"/>
      <c r="E39" s="52">
        <f t="shared" si="0"/>
        <v>0</v>
      </c>
    </row>
    <row r="40" spans="1:5" ht="15.75" customHeight="1" hidden="1">
      <c r="A40" s="29" t="s">
        <v>103</v>
      </c>
      <c r="B40" s="28" t="s">
        <v>104</v>
      </c>
      <c r="C40" s="54"/>
      <c r="D40" s="54"/>
      <c r="E40" s="52">
        <f t="shared" si="0"/>
        <v>0</v>
      </c>
    </row>
    <row r="41" spans="1:5" ht="31.5" customHeight="1" hidden="1">
      <c r="A41" s="29" t="s">
        <v>105</v>
      </c>
      <c r="B41" s="28" t="s">
        <v>106</v>
      </c>
      <c r="C41" s="54"/>
      <c r="D41" s="54"/>
      <c r="E41" s="52">
        <f t="shared" si="0"/>
        <v>0</v>
      </c>
    </row>
    <row r="42" spans="1:5" ht="47.25" customHeight="1" hidden="1">
      <c r="A42" s="24" t="s">
        <v>107</v>
      </c>
      <c r="B42" s="25" t="s">
        <v>108</v>
      </c>
      <c r="C42" s="51"/>
      <c r="D42" s="51"/>
      <c r="E42" s="52">
        <f t="shared" si="0"/>
        <v>0</v>
      </c>
    </row>
    <row r="43" spans="1:5" ht="15.75" customHeight="1" hidden="1">
      <c r="A43" s="24" t="s">
        <v>109</v>
      </c>
      <c r="B43" s="25" t="s">
        <v>110</v>
      </c>
      <c r="C43" s="54"/>
      <c r="D43" s="54"/>
      <c r="E43" s="52">
        <f t="shared" si="0"/>
        <v>0</v>
      </c>
    </row>
    <row r="44" spans="1:5" ht="31.5" customHeight="1" hidden="1">
      <c r="A44" s="24" t="s">
        <v>111</v>
      </c>
      <c r="B44" s="25" t="s">
        <v>112</v>
      </c>
      <c r="C44" s="53"/>
      <c r="D44" s="53"/>
      <c r="E44" s="52">
        <f t="shared" si="0"/>
        <v>0</v>
      </c>
    </row>
    <row r="45" spans="1:5" ht="15.75" customHeight="1" hidden="1">
      <c r="A45" s="24" t="s">
        <v>113</v>
      </c>
      <c r="B45" s="25" t="s">
        <v>114</v>
      </c>
      <c r="C45" s="53"/>
      <c r="D45" s="53"/>
      <c r="E45" s="52">
        <f t="shared" si="0"/>
        <v>0</v>
      </c>
    </row>
    <row r="46" spans="1:5" ht="15.75">
      <c r="A46" s="30">
        <v>2</v>
      </c>
      <c r="B46" s="26" t="s">
        <v>115</v>
      </c>
      <c r="C46" s="65">
        <v>10266.25</v>
      </c>
      <c r="D46" s="65">
        <v>9694.81</v>
      </c>
      <c r="E46" s="64">
        <f t="shared" si="0"/>
        <v>571.4400000000005</v>
      </c>
    </row>
    <row r="47" spans="1:5" ht="15.75" customHeight="1" hidden="1">
      <c r="A47" s="30" t="s">
        <v>116</v>
      </c>
      <c r="B47" s="26" t="s">
        <v>117</v>
      </c>
      <c r="C47" s="51"/>
      <c r="D47" s="53"/>
      <c r="E47" s="52">
        <f t="shared" si="0"/>
        <v>0</v>
      </c>
    </row>
    <row r="48" spans="1:5" ht="31.5" customHeight="1" hidden="1">
      <c r="A48" s="24" t="s">
        <v>118</v>
      </c>
      <c r="B48" s="25" t="s">
        <v>119</v>
      </c>
      <c r="C48" s="51"/>
      <c r="D48" s="51"/>
      <c r="E48" s="52">
        <f t="shared" si="0"/>
        <v>0</v>
      </c>
    </row>
    <row r="49" spans="1:5" ht="15.75" customHeight="1" hidden="1">
      <c r="A49" s="31" t="s">
        <v>120</v>
      </c>
      <c r="B49" s="28" t="s">
        <v>98</v>
      </c>
      <c r="C49" s="54"/>
      <c r="D49" s="54"/>
      <c r="E49" s="52">
        <f t="shared" si="0"/>
        <v>0</v>
      </c>
    </row>
    <row r="50" spans="1:5" ht="15.75" customHeight="1" hidden="1">
      <c r="A50" s="31" t="s">
        <v>121</v>
      </c>
      <c r="B50" s="28" t="s">
        <v>104</v>
      </c>
      <c r="C50" s="54"/>
      <c r="D50" s="54"/>
      <c r="E50" s="52">
        <f t="shared" si="0"/>
        <v>0</v>
      </c>
    </row>
    <row r="51" spans="1:5" ht="31.5" customHeight="1" hidden="1">
      <c r="A51" s="31" t="s">
        <v>122</v>
      </c>
      <c r="B51" s="28" t="s">
        <v>106</v>
      </c>
      <c r="C51" s="54"/>
      <c r="D51" s="54"/>
      <c r="E51" s="52">
        <f t="shared" si="0"/>
        <v>0</v>
      </c>
    </row>
    <row r="52" spans="1:5" ht="31.5" customHeight="1" hidden="1">
      <c r="A52" s="30" t="s">
        <v>123</v>
      </c>
      <c r="B52" s="25" t="s">
        <v>124</v>
      </c>
      <c r="C52" s="51"/>
      <c r="D52" s="51"/>
      <c r="E52" s="52">
        <f t="shared" si="0"/>
        <v>0</v>
      </c>
    </row>
    <row r="53" spans="1:5" ht="15.75" customHeight="1" hidden="1">
      <c r="A53" s="30" t="s">
        <v>125</v>
      </c>
      <c r="B53" s="26" t="s">
        <v>126</v>
      </c>
      <c r="C53" s="51"/>
      <c r="D53" s="51"/>
      <c r="E53" s="52">
        <f t="shared" si="0"/>
        <v>0</v>
      </c>
    </row>
    <row r="54" spans="1:5" ht="15.75" customHeight="1" hidden="1">
      <c r="A54" s="30" t="s">
        <v>127</v>
      </c>
      <c r="B54" s="26" t="s">
        <v>114</v>
      </c>
      <c r="C54" s="51"/>
      <c r="D54" s="51"/>
      <c r="E54" s="52">
        <f t="shared" si="0"/>
        <v>0</v>
      </c>
    </row>
    <row r="55" spans="1:5" ht="15.75">
      <c r="A55" s="30">
        <v>3</v>
      </c>
      <c r="B55" s="26" t="s">
        <v>128</v>
      </c>
      <c r="C55" s="65">
        <v>1705.6</v>
      </c>
      <c r="D55" s="65">
        <v>1585.9</v>
      </c>
      <c r="E55" s="64">
        <f t="shared" si="0"/>
        <v>119.69999999999982</v>
      </c>
    </row>
    <row r="56" spans="1:5" ht="15.75" customHeight="1" hidden="1">
      <c r="A56" s="30" t="s">
        <v>129</v>
      </c>
      <c r="B56" s="26" t="s">
        <v>130</v>
      </c>
      <c r="C56" s="51"/>
      <c r="D56" s="51"/>
      <c r="E56" s="52">
        <f t="shared" si="0"/>
        <v>0</v>
      </c>
    </row>
    <row r="57" spans="1:5" ht="31.5" customHeight="1" hidden="1">
      <c r="A57" s="30" t="s">
        <v>131</v>
      </c>
      <c r="B57" s="26" t="s">
        <v>132</v>
      </c>
      <c r="C57" s="51"/>
      <c r="D57" s="51"/>
      <c r="E57" s="52">
        <f t="shared" si="0"/>
        <v>0</v>
      </c>
    </row>
    <row r="58" spans="1:5" ht="15.75" customHeight="1" hidden="1">
      <c r="A58" s="31" t="s">
        <v>133</v>
      </c>
      <c r="B58" s="28" t="s">
        <v>98</v>
      </c>
      <c r="C58" s="54"/>
      <c r="D58" s="54"/>
      <c r="E58" s="52">
        <f t="shared" si="0"/>
        <v>0</v>
      </c>
    </row>
    <row r="59" spans="1:5" ht="15.75" customHeight="1" hidden="1">
      <c r="A59" s="31" t="s">
        <v>134</v>
      </c>
      <c r="B59" s="28" t="s">
        <v>104</v>
      </c>
      <c r="C59" s="54"/>
      <c r="D59" s="54"/>
      <c r="E59" s="52">
        <f t="shared" si="0"/>
        <v>0</v>
      </c>
    </row>
    <row r="60" spans="1:5" ht="31.5" customHeight="1" hidden="1">
      <c r="A60" s="31" t="s">
        <v>135</v>
      </c>
      <c r="B60" s="28" t="s">
        <v>106</v>
      </c>
      <c r="C60" s="54"/>
      <c r="D60" s="54"/>
      <c r="E60" s="52">
        <f t="shared" si="0"/>
        <v>0</v>
      </c>
    </row>
    <row r="61" spans="1:5" ht="31.5" customHeight="1" hidden="1">
      <c r="A61" s="30" t="s">
        <v>136</v>
      </c>
      <c r="B61" s="25" t="s">
        <v>137</v>
      </c>
      <c r="C61" s="51"/>
      <c r="D61" s="51"/>
      <c r="E61" s="52">
        <f t="shared" si="0"/>
        <v>0</v>
      </c>
    </row>
    <row r="62" spans="1:5" ht="15.75" customHeight="1" hidden="1">
      <c r="A62" s="30" t="s">
        <v>138</v>
      </c>
      <c r="B62" s="26" t="s">
        <v>114</v>
      </c>
      <c r="C62" s="51"/>
      <c r="D62" s="51"/>
      <c r="E62" s="52">
        <f t="shared" si="0"/>
        <v>0</v>
      </c>
    </row>
    <row r="63" spans="1:5" ht="15.75" customHeight="1" hidden="1">
      <c r="A63" s="30" t="s">
        <v>139</v>
      </c>
      <c r="B63" s="26" t="s">
        <v>140</v>
      </c>
      <c r="C63" s="51"/>
      <c r="D63" s="51"/>
      <c r="E63" s="52">
        <f t="shared" si="0"/>
        <v>0</v>
      </c>
    </row>
    <row r="64" spans="1:5" ht="47.25" customHeight="1" hidden="1">
      <c r="A64" s="30" t="s">
        <v>141</v>
      </c>
      <c r="B64" s="26" t="s">
        <v>142</v>
      </c>
      <c r="C64" s="51"/>
      <c r="D64" s="51"/>
      <c r="E64" s="52">
        <f t="shared" si="0"/>
        <v>0</v>
      </c>
    </row>
    <row r="65" spans="1:5" ht="31.5" customHeight="1" hidden="1">
      <c r="A65" s="31" t="s">
        <v>143</v>
      </c>
      <c r="B65" s="28" t="s">
        <v>144</v>
      </c>
      <c r="C65" s="54"/>
      <c r="D65" s="54"/>
      <c r="E65" s="52">
        <f t="shared" si="0"/>
        <v>0</v>
      </c>
    </row>
    <row r="66" spans="1:5" ht="31.5" customHeight="1" hidden="1">
      <c r="A66" s="31" t="s">
        <v>145</v>
      </c>
      <c r="B66" s="28" t="s">
        <v>106</v>
      </c>
      <c r="C66" s="54"/>
      <c r="D66" s="54"/>
      <c r="E66" s="52">
        <f t="shared" si="0"/>
        <v>0</v>
      </c>
    </row>
    <row r="67" spans="1:5" ht="47.25" customHeight="1" hidden="1">
      <c r="A67" s="30" t="s">
        <v>146</v>
      </c>
      <c r="B67" s="25" t="s">
        <v>147</v>
      </c>
      <c r="C67" s="51"/>
      <c r="D67" s="51"/>
      <c r="E67" s="52">
        <f t="shared" si="0"/>
        <v>0</v>
      </c>
    </row>
    <row r="68" spans="1:5" ht="31.5" customHeight="1" hidden="1">
      <c r="A68" s="30" t="s">
        <v>148</v>
      </c>
      <c r="B68" s="26" t="s">
        <v>149</v>
      </c>
      <c r="C68" s="51"/>
      <c r="D68" s="51"/>
      <c r="E68" s="52">
        <f t="shared" si="0"/>
        <v>0</v>
      </c>
    </row>
    <row r="69" spans="1:5" ht="31.5" customHeight="1" hidden="1">
      <c r="A69" s="31" t="s">
        <v>150</v>
      </c>
      <c r="B69" s="28" t="s">
        <v>144</v>
      </c>
      <c r="C69" s="54"/>
      <c r="D69" s="54"/>
      <c r="E69" s="52">
        <f t="shared" si="0"/>
        <v>0</v>
      </c>
    </row>
    <row r="70" spans="1:5" ht="31.5" customHeight="1" hidden="1">
      <c r="A70" s="31" t="s">
        <v>151</v>
      </c>
      <c r="B70" s="28" t="s">
        <v>106</v>
      </c>
      <c r="C70" s="54"/>
      <c r="D70" s="54"/>
      <c r="E70" s="52">
        <f t="shared" si="0"/>
        <v>0</v>
      </c>
    </row>
    <row r="71" spans="1:5" ht="31.5" customHeight="1" hidden="1">
      <c r="A71" s="30" t="s">
        <v>152</v>
      </c>
      <c r="B71" s="25" t="s">
        <v>153</v>
      </c>
      <c r="C71" s="51"/>
      <c r="D71" s="51"/>
      <c r="E71" s="52">
        <f t="shared" si="0"/>
        <v>0</v>
      </c>
    </row>
    <row r="72" spans="1:5" ht="15.75" customHeight="1" hidden="1">
      <c r="A72" s="30" t="s">
        <v>154</v>
      </c>
      <c r="B72" s="26" t="s">
        <v>114</v>
      </c>
      <c r="C72" s="51"/>
      <c r="D72" s="51"/>
      <c r="E72" s="52">
        <f t="shared" si="0"/>
        <v>0</v>
      </c>
    </row>
    <row r="73" spans="1:5" ht="31.5">
      <c r="A73" s="30">
        <v>4</v>
      </c>
      <c r="B73" s="25" t="s">
        <v>155</v>
      </c>
      <c r="C73" s="65">
        <v>0</v>
      </c>
      <c r="D73" s="65">
        <v>0</v>
      </c>
      <c r="E73" s="66">
        <f t="shared" si="0"/>
        <v>0</v>
      </c>
    </row>
    <row r="74" spans="1:5" ht="31.5">
      <c r="A74" s="30">
        <v>5</v>
      </c>
      <c r="B74" s="25" t="s">
        <v>156</v>
      </c>
      <c r="C74" s="65">
        <v>174.6</v>
      </c>
      <c r="D74" s="67">
        <v>174.55</v>
      </c>
      <c r="E74" s="66">
        <f t="shared" si="0"/>
        <v>0.04999999999998295</v>
      </c>
    </row>
    <row r="75" spans="1:5" ht="47.25">
      <c r="A75" s="30">
        <v>6</v>
      </c>
      <c r="B75" s="25" t="s">
        <v>157</v>
      </c>
      <c r="C75" s="65">
        <v>0</v>
      </c>
      <c r="D75" s="65">
        <v>0</v>
      </c>
      <c r="E75" s="66">
        <f t="shared" si="0"/>
        <v>0</v>
      </c>
    </row>
    <row r="76" spans="1:5" ht="31.5">
      <c r="A76" s="30">
        <v>7</v>
      </c>
      <c r="B76" s="25" t="s">
        <v>158</v>
      </c>
      <c r="C76" s="65">
        <v>1956.93</v>
      </c>
      <c r="D76" s="65">
        <v>2030.43</v>
      </c>
      <c r="E76" s="66">
        <f>C76-D76</f>
        <v>-73.5</v>
      </c>
    </row>
    <row r="77" spans="1:5" ht="15.75">
      <c r="A77" s="50">
        <v>8</v>
      </c>
      <c r="B77" s="25" t="s">
        <v>159</v>
      </c>
      <c r="C77" s="65">
        <v>27590.3</v>
      </c>
      <c r="D77" s="65">
        <v>24889.25</v>
      </c>
      <c r="E77" s="66">
        <f>C77-D77</f>
        <v>2701.0499999999993</v>
      </c>
    </row>
    <row r="78" spans="1:5" ht="15.75">
      <c r="A78" s="30">
        <v>9</v>
      </c>
      <c r="B78" s="25" t="s">
        <v>189</v>
      </c>
      <c r="C78" s="65">
        <v>1897.2</v>
      </c>
      <c r="D78" s="65">
        <v>0</v>
      </c>
      <c r="E78" s="66">
        <f>C78-D78</f>
        <v>1897.2</v>
      </c>
    </row>
  </sheetData>
  <sheetProtection/>
  <mergeCells count="6">
    <mergeCell ref="C2:E2"/>
    <mergeCell ref="A8:A9"/>
    <mergeCell ref="B8:B9"/>
    <mergeCell ref="C8:E8"/>
    <mergeCell ref="A5:E5"/>
    <mergeCell ref="A4:E4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60" zoomScalePageLayoutView="0" workbookViewId="0" topLeftCell="A1">
      <selection activeCell="A6" sqref="A6"/>
    </sheetView>
  </sheetViews>
  <sheetFormatPr defaultColWidth="9.00390625" defaultRowHeight="12.75"/>
  <cols>
    <col min="1" max="1" width="6.625" style="89" customWidth="1"/>
    <col min="2" max="2" width="36.25390625" style="89" customWidth="1"/>
    <col min="3" max="3" width="13.25390625" style="89" customWidth="1"/>
    <col min="4" max="4" width="13.125" style="89" customWidth="1"/>
    <col min="5" max="5" width="15.00390625" style="89" customWidth="1"/>
    <col min="6" max="6" width="22.00390625" style="89" customWidth="1"/>
    <col min="7" max="16384" width="9.125" style="89" customWidth="1"/>
  </cols>
  <sheetData>
    <row r="1" spans="1:4" ht="15">
      <c r="A1" s="88"/>
      <c r="B1" s="88"/>
      <c r="C1" s="88"/>
      <c r="D1" s="88"/>
    </row>
    <row r="2" spans="1:5" ht="45" customHeight="1">
      <c r="A2" s="90"/>
      <c r="B2" s="90"/>
      <c r="C2" s="91" t="s">
        <v>215</v>
      </c>
      <c r="D2" s="91"/>
      <c r="E2" s="91"/>
    </row>
    <row r="3" spans="1:5" ht="18.75">
      <c r="A3" s="92"/>
      <c r="B3" s="92"/>
      <c r="C3" s="92"/>
      <c r="D3" s="92"/>
      <c r="E3" s="93"/>
    </row>
    <row r="4" spans="1:5" ht="48.75" customHeight="1">
      <c r="A4" s="91" t="s">
        <v>198</v>
      </c>
      <c r="B4" s="91"/>
      <c r="C4" s="91"/>
      <c r="D4" s="91"/>
      <c r="E4" s="91"/>
    </row>
    <row r="5" spans="1:8" ht="42" customHeight="1">
      <c r="A5" s="72" t="s">
        <v>217</v>
      </c>
      <c r="B5" s="72"/>
      <c r="C5" s="72"/>
      <c r="D5" s="72"/>
      <c r="E5" s="72"/>
      <c r="F5" s="94" t="s">
        <v>199</v>
      </c>
      <c r="G5" s="95"/>
      <c r="H5" s="95"/>
    </row>
    <row r="6" spans="1:8" ht="18.75">
      <c r="A6" s="96"/>
      <c r="B6" s="96"/>
      <c r="C6" s="96"/>
      <c r="D6" s="96"/>
      <c r="E6" s="96"/>
      <c r="F6" s="95"/>
      <c r="G6" s="95"/>
      <c r="H6" s="95"/>
    </row>
    <row r="7" spans="1:5" ht="19.5" customHeight="1">
      <c r="A7" s="97" t="s">
        <v>2</v>
      </c>
      <c r="B7" s="97" t="s">
        <v>200</v>
      </c>
      <c r="C7" s="98" t="s">
        <v>201</v>
      </c>
      <c r="D7" s="99"/>
      <c r="E7" s="99"/>
    </row>
    <row r="8" spans="1:5" ht="63.75" customHeight="1">
      <c r="A8" s="100"/>
      <c r="B8" s="100"/>
      <c r="C8" s="101" t="s">
        <v>202</v>
      </c>
      <c r="D8" s="101" t="s">
        <v>50</v>
      </c>
      <c r="E8" s="102" t="s">
        <v>51</v>
      </c>
    </row>
    <row r="9" spans="1:5" s="103" customFormat="1" ht="15.75">
      <c r="A9" s="101">
        <v>1</v>
      </c>
      <c r="B9" s="101">
        <v>2</v>
      </c>
      <c r="C9" s="101">
        <v>3</v>
      </c>
      <c r="D9" s="101">
        <v>4</v>
      </c>
      <c r="E9" s="101">
        <v>5</v>
      </c>
    </row>
    <row r="10" spans="1:5" s="103" customFormat="1" ht="31.5" customHeight="1">
      <c r="A10" s="101"/>
      <c r="B10" s="108" t="s">
        <v>216</v>
      </c>
      <c r="C10" s="109"/>
      <c r="D10" s="109"/>
      <c r="E10" s="110"/>
    </row>
    <row r="11" spans="1:5" ht="94.5">
      <c r="A11" s="101" t="s">
        <v>203</v>
      </c>
      <c r="B11" s="104" t="s">
        <v>204</v>
      </c>
      <c r="C11" s="105">
        <v>0</v>
      </c>
      <c r="D11" s="105">
        <v>0</v>
      </c>
      <c r="E11" s="105">
        <f>+C11-D11</f>
        <v>0</v>
      </c>
    </row>
    <row r="12" spans="1:5" ht="31.5">
      <c r="A12" s="101" t="s">
        <v>205</v>
      </c>
      <c r="B12" s="106" t="s">
        <v>206</v>
      </c>
      <c r="C12" s="105">
        <v>0</v>
      </c>
      <c r="D12" s="105">
        <v>0</v>
      </c>
      <c r="E12" s="105">
        <f aca="true" t="shared" si="0" ref="E12:E17">+C12-D12</f>
        <v>0</v>
      </c>
    </row>
    <row r="13" spans="1:5" ht="20.25" customHeight="1">
      <c r="A13" s="101" t="s">
        <v>207</v>
      </c>
      <c r="B13" s="106" t="s">
        <v>208</v>
      </c>
      <c r="C13" s="105">
        <v>0</v>
      </c>
      <c r="D13" s="105">
        <v>0</v>
      </c>
      <c r="E13" s="105">
        <f t="shared" si="0"/>
        <v>0</v>
      </c>
    </row>
    <row r="14" spans="1:5" ht="18.75" customHeight="1">
      <c r="A14" s="101">
        <v>4</v>
      </c>
      <c r="B14" s="107" t="s">
        <v>209</v>
      </c>
      <c r="C14" s="105">
        <v>0</v>
      </c>
      <c r="D14" s="105">
        <v>0</v>
      </c>
      <c r="E14" s="105">
        <f t="shared" si="0"/>
        <v>0</v>
      </c>
    </row>
    <row r="15" spans="1:5" ht="22.5" customHeight="1">
      <c r="A15" s="101" t="s">
        <v>210</v>
      </c>
      <c r="B15" s="107" t="s">
        <v>211</v>
      </c>
      <c r="C15" s="105">
        <v>0</v>
      </c>
      <c r="D15" s="105">
        <v>0</v>
      </c>
      <c r="E15" s="105">
        <f t="shared" si="0"/>
        <v>0</v>
      </c>
    </row>
    <row r="16" spans="1:5" ht="41.25" customHeight="1">
      <c r="A16" s="101" t="s">
        <v>212</v>
      </c>
      <c r="B16" s="107" t="s">
        <v>213</v>
      </c>
      <c r="C16" s="105">
        <v>0</v>
      </c>
      <c r="D16" s="105">
        <v>0</v>
      </c>
      <c r="E16" s="105">
        <f t="shared" si="0"/>
        <v>0</v>
      </c>
    </row>
    <row r="17" spans="1:5" ht="30" customHeight="1">
      <c r="A17" s="101" t="s">
        <v>214</v>
      </c>
      <c r="B17" s="104" t="s">
        <v>189</v>
      </c>
      <c r="C17" s="105">
        <v>0</v>
      </c>
      <c r="D17" s="105">
        <v>0</v>
      </c>
      <c r="E17" s="105">
        <f t="shared" si="0"/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workbookViewId="0" topLeftCell="A1">
      <selection activeCell="A5" sqref="A5"/>
    </sheetView>
  </sheetViews>
  <sheetFormatPr defaultColWidth="9.00390625" defaultRowHeight="12.75" outlineLevelCol="1"/>
  <cols>
    <col min="1" max="1" width="7.375" style="32" customWidth="1"/>
    <col min="2" max="2" width="38.00390625" style="32" customWidth="1"/>
    <col min="3" max="3" width="14.125" style="32" customWidth="1"/>
    <col min="4" max="4" width="14.125" style="32" customWidth="1" outlineLevel="1"/>
    <col min="5" max="5" width="14.125" style="32" customWidth="1"/>
    <col min="6" max="6" width="27.375" style="32" customWidth="1"/>
    <col min="7" max="16384" width="9.125" style="32" customWidth="1"/>
  </cols>
  <sheetData>
    <row r="1" spans="2:5" ht="58.5" customHeight="1">
      <c r="B1" s="33"/>
      <c r="C1" s="70" t="s">
        <v>185</v>
      </c>
      <c r="D1" s="70"/>
      <c r="E1" s="70"/>
    </row>
    <row r="2" spans="1:6" ht="31.5">
      <c r="A2" s="34"/>
      <c r="B2" s="35"/>
      <c r="C2" s="34"/>
      <c r="D2" s="34"/>
      <c r="E2" s="34"/>
      <c r="F2" s="3" t="s">
        <v>1</v>
      </c>
    </row>
    <row r="3" spans="1:6" ht="18.75">
      <c r="A3" s="81" t="s">
        <v>182</v>
      </c>
      <c r="B3" s="81"/>
      <c r="C3" s="81"/>
      <c r="D3" s="81"/>
      <c r="E3" s="81"/>
      <c r="F3" s="3"/>
    </row>
    <row r="4" spans="1:6" ht="39" customHeight="1">
      <c r="A4" s="72" t="s">
        <v>193</v>
      </c>
      <c r="B4" s="72"/>
      <c r="C4" s="72"/>
      <c r="D4" s="72"/>
      <c r="E4" s="72"/>
      <c r="F4" s="36" t="s">
        <v>160</v>
      </c>
    </row>
    <row r="5" ht="18.75">
      <c r="B5" s="37"/>
    </row>
    <row r="6" spans="1:5" ht="24.75" customHeight="1">
      <c r="A6" s="80" t="s">
        <v>2</v>
      </c>
      <c r="B6" s="80" t="s">
        <v>3</v>
      </c>
      <c r="C6" s="80" t="s">
        <v>4</v>
      </c>
      <c r="D6" s="80" t="s">
        <v>161</v>
      </c>
      <c r="E6" s="80" t="s">
        <v>162</v>
      </c>
    </row>
    <row r="7" spans="1:5" ht="47.25" customHeight="1">
      <c r="A7" s="80"/>
      <c r="B7" s="80"/>
      <c r="C7" s="80"/>
      <c r="D7" s="80"/>
      <c r="E7" s="80"/>
    </row>
    <row r="8" spans="1:5" ht="18" customHeight="1">
      <c r="A8" s="38">
        <v>1</v>
      </c>
      <c r="B8" s="38">
        <v>2</v>
      </c>
      <c r="C8" s="38">
        <v>3</v>
      </c>
      <c r="D8" s="38">
        <v>4</v>
      </c>
      <c r="E8" s="38">
        <v>5</v>
      </c>
    </row>
    <row r="9" spans="1:5" ht="18" customHeight="1">
      <c r="A9" s="38"/>
      <c r="B9" s="38" t="s">
        <v>194</v>
      </c>
      <c r="C9" s="38"/>
      <c r="D9" s="38"/>
      <c r="E9" s="38"/>
    </row>
    <row r="10" spans="1:6" ht="39">
      <c r="A10" s="38">
        <v>1</v>
      </c>
      <c r="B10" s="39" t="s">
        <v>163</v>
      </c>
      <c r="C10" s="38" t="s">
        <v>42</v>
      </c>
      <c r="D10" s="60">
        <v>30.77</v>
      </c>
      <c r="E10" s="60">
        <v>30.77</v>
      </c>
      <c r="F10" s="36" t="s">
        <v>164</v>
      </c>
    </row>
    <row r="11" spans="1:5" ht="15.75">
      <c r="A11" s="38">
        <f>A10+1</f>
        <v>2</v>
      </c>
      <c r="B11" s="40" t="s">
        <v>165</v>
      </c>
      <c r="C11" s="38" t="s">
        <v>42</v>
      </c>
      <c r="D11" s="61">
        <v>0</v>
      </c>
      <c r="E11" s="61">
        <v>0</v>
      </c>
    </row>
    <row r="12" spans="1:5" ht="31.5">
      <c r="A12" s="38">
        <f aca="true" t="shared" si="0" ref="A12:A18">A11+1</f>
        <v>3</v>
      </c>
      <c r="B12" s="40" t="s">
        <v>166</v>
      </c>
      <c r="C12" s="38" t="s">
        <v>167</v>
      </c>
      <c r="D12" s="62">
        <v>0</v>
      </c>
      <c r="E12" s="62">
        <v>0</v>
      </c>
    </row>
    <row r="13" spans="1:5" ht="31.5">
      <c r="A13" s="38">
        <f t="shared" si="0"/>
        <v>4</v>
      </c>
      <c r="B13" s="40" t="s">
        <v>168</v>
      </c>
      <c r="C13" s="38" t="s">
        <v>169</v>
      </c>
      <c r="D13" s="63">
        <f>366*24</f>
        <v>8784</v>
      </c>
      <c r="E13" s="63">
        <f>365*24</f>
        <v>8760</v>
      </c>
    </row>
    <row r="14" spans="1:5" ht="15.75">
      <c r="A14" s="38">
        <f t="shared" si="0"/>
        <v>5</v>
      </c>
      <c r="B14" s="39" t="s">
        <v>170</v>
      </c>
      <c r="C14" s="38" t="s">
        <v>171</v>
      </c>
      <c r="D14" s="58">
        <v>0.69</v>
      </c>
      <c r="E14" s="58">
        <v>0.69</v>
      </c>
    </row>
    <row r="15" spans="1:5" ht="15.75">
      <c r="A15" s="38">
        <f t="shared" si="0"/>
        <v>6</v>
      </c>
      <c r="B15" s="40" t="s">
        <v>172</v>
      </c>
      <c r="C15" s="38" t="s">
        <v>171</v>
      </c>
      <c r="D15" s="58">
        <v>0.69</v>
      </c>
      <c r="E15" s="58">
        <v>0.69</v>
      </c>
    </row>
    <row r="16" spans="1:5" ht="15.75">
      <c r="A16" s="38">
        <f t="shared" si="0"/>
        <v>7</v>
      </c>
      <c r="B16" s="40" t="s">
        <v>173</v>
      </c>
      <c r="C16" s="38" t="s">
        <v>171</v>
      </c>
      <c r="D16" s="61">
        <v>0</v>
      </c>
      <c r="E16" s="61">
        <v>0</v>
      </c>
    </row>
    <row r="17" spans="1:5" ht="15.75" customHeight="1">
      <c r="A17" s="38">
        <f t="shared" si="0"/>
        <v>8</v>
      </c>
      <c r="B17" s="40" t="s">
        <v>174</v>
      </c>
      <c r="C17" s="38" t="s">
        <v>171</v>
      </c>
      <c r="D17" s="61">
        <v>0</v>
      </c>
      <c r="E17" s="61">
        <v>0</v>
      </c>
    </row>
    <row r="18" spans="1:5" ht="15.75" customHeight="1">
      <c r="A18" s="38">
        <f t="shared" si="0"/>
        <v>9</v>
      </c>
      <c r="B18" s="40" t="s">
        <v>175</v>
      </c>
      <c r="C18" s="38" t="s">
        <v>42</v>
      </c>
      <c r="D18" s="62">
        <v>99.94</v>
      </c>
      <c r="E18" s="62">
        <v>99.94</v>
      </c>
    </row>
  </sheetData>
  <sheetProtection/>
  <mergeCells count="8"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D2" sqref="D2"/>
    </sheetView>
  </sheetViews>
  <sheetFormatPr defaultColWidth="9.00390625" defaultRowHeight="12.75"/>
  <cols>
    <col min="1" max="1" width="5.875" style="41" customWidth="1"/>
    <col min="2" max="2" width="29.125" style="41" customWidth="1"/>
    <col min="3" max="3" width="14.00390625" style="41" customWidth="1"/>
    <col min="4" max="5" width="18.00390625" style="41" customWidth="1"/>
    <col min="6" max="16384" width="9.125" style="41" customWidth="1"/>
  </cols>
  <sheetData>
    <row r="1" spans="3:6" ht="60" customHeight="1">
      <c r="C1" s="1"/>
      <c r="D1" s="70" t="s">
        <v>197</v>
      </c>
      <c r="E1" s="70"/>
      <c r="F1" s="1"/>
    </row>
    <row r="2" ht="15.75" customHeight="1"/>
    <row r="3" spans="1:5" ht="30.75" customHeight="1">
      <c r="A3" s="87" t="s">
        <v>190</v>
      </c>
      <c r="B3" s="87"/>
      <c r="C3" s="87"/>
      <c r="D3" s="87"/>
      <c r="E3" s="87"/>
    </row>
    <row r="4" spans="1:5" ht="37.5" customHeight="1">
      <c r="A4" s="72" t="s">
        <v>191</v>
      </c>
      <c r="B4" s="72"/>
      <c r="C4" s="72"/>
      <c r="D4" s="72"/>
      <c r="E4" s="72"/>
    </row>
    <row r="5" spans="1:5" ht="18.75">
      <c r="A5" s="46"/>
      <c r="B5"/>
      <c r="C5"/>
      <c r="D5"/>
      <c r="E5"/>
    </row>
    <row r="6" spans="1:5" s="42" customFormat="1" ht="23.25" customHeight="1">
      <c r="A6" s="82" t="s">
        <v>2</v>
      </c>
      <c r="B6" s="82" t="s">
        <v>176</v>
      </c>
      <c r="C6" s="82" t="s">
        <v>4</v>
      </c>
      <c r="D6" s="82" t="s">
        <v>177</v>
      </c>
      <c r="E6" s="82"/>
    </row>
    <row r="7" spans="1:5" s="42" customFormat="1" ht="45.75" customHeight="1">
      <c r="A7" s="82"/>
      <c r="B7" s="82"/>
      <c r="C7" s="82"/>
      <c r="D7" s="82" t="s">
        <v>179</v>
      </c>
      <c r="E7" s="82" t="s">
        <v>181</v>
      </c>
    </row>
    <row r="8" spans="1:5" s="42" customFormat="1" ht="15">
      <c r="A8" s="82"/>
      <c r="B8" s="82"/>
      <c r="C8" s="82"/>
      <c r="D8" s="82"/>
      <c r="E8" s="82"/>
    </row>
    <row r="9" spans="1:5" s="42" customFormat="1" ht="18" customHeight="1">
      <c r="A9" s="47">
        <v>1</v>
      </c>
      <c r="B9" s="47">
        <v>2</v>
      </c>
      <c r="C9" s="47">
        <v>3</v>
      </c>
      <c r="D9" s="47">
        <v>4</v>
      </c>
      <c r="E9" s="47">
        <v>5</v>
      </c>
    </row>
    <row r="10" spans="1:5" s="42" customFormat="1" ht="26.25" customHeight="1">
      <c r="A10" s="47">
        <v>1</v>
      </c>
      <c r="B10" s="83" t="s">
        <v>194</v>
      </c>
      <c r="C10" s="83"/>
      <c r="D10" s="84"/>
      <c r="E10" s="84"/>
    </row>
    <row r="11" spans="1:12" ht="57" customHeight="1">
      <c r="A11" s="47" t="s">
        <v>53</v>
      </c>
      <c r="B11" s="48" t="s">
        <v>180</v>
      </c>
      <c r="C11" s="68" t="s">
        <v>178</v>
      </c>
      <c r="D11" s="47">
        <v>3.11</v>
      </c>
      <c r="E11" s="47">
        <v>3.15</v>
      </c>
      <c r="K11" s="69"/>
      <c r="L11" s="69"/>
    </row>
    <row r="12" spans="1:12" ht="41.25" customHeight="1">
      <c r="A12" s="49" t="s">
        <v>74</v>
      </c>
      <c r="B12" s="48" t="s">
        <v>187</v>
      </c>
      <c r="C12" s="68" t="s">
        <v>178</v>
      </c>
      <c r="D12" s="47">
        <v>3.67</v>
      </c>
      <c r="E12" s="47">
        <v>3.72</v>
      </c>
      <c r="K12" s="69"/>
      <c r="L12" s="69"/>
    </row>
    <row r="13" spans="1:5" ht="54" customHeight="1">
      <c r="A13" s="85" t="s">
        <v>188</v>
      </c>
      <c r="B13" s="85"/>
      <c r="C13" s="85"/>
      <c r="D13" s="86"/>
      <c r="E13" s="86"/>
    </row>
  </sheetData>
  <sheetProtection/>
  <mergeCells count="11">
    <mergeCell ref="C6:C8"/>
    <mergeCell ref="D6:E6"/>
    <mergeCell ref="D7:D8"/>
    <mergeCell ref="B10:E10"/>
    <mergeCell ref="E7:E8"/>
    <mergeCell ref="A13:E13"/>
    <mergeCell ref="D1:E1"/>
    <mergeCell ref="A3:E3"/>
    <mergeCell ref="A4:E4"/>
    <mergeCell ref="A6:A8"/>
    <mergeCell ref="B6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Гапеева</cp:lastModifiedBy>
  <cp:lastPrinted>2013-11-06T12:37:33Z</cp:lastPrinted>
  <dcterms:created xsi:type="dcterms:W3CDTF">2013-09-26T04:40:31Z</dcterms:created>
  <dcterms:modified xsi:type="dcterms:W3CDTF">2013-11-06T12:37:36Z</dcterms:modified>
  <cp:category/>
  <cp:version/>
  <cp:contentType/>
  <cp:contentStatus/>
</cp:coreProperties>
</file>